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<sst xmlns="http://schemas.openxmlformats.org/spreadsheetml/2006/main" count="251" uniqueCount="110">
  <si>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</si>
  <si>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</si>
  <si>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</si>
  <si>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</si>
  <si>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</si>
  <si>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</si>
  <si>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</si>
  <si>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</si>
  <si>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</si>
  <si>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</si>
  <si>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</si>
  <si>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</si>
  <si>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</si>
  <si>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</si>
  <si>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</si>
  <si>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</si>
  <si>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</si>
  <si>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</si>
  <si>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</si>
  <si>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</si>
  <si>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</si>
  <si>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</si>
  <si>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</si>
  <si>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</si>
  <si>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</si>
  <si>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</si>
  <si>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</si>
  <si>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</si>
  <si>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</si>
  <si>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</si>
  <si>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</si>
  <si>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</si>
  <si>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</si>
  <si>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</si>
  <si>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</si>
  <si>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</si>
  <si>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</si>
  <si>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</si>
  <si>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</si>
  <si>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</si>
  <si>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</si>
  <si>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</si>
  <si>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</si>
  <si>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</si>
  <si>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</si>
  <si>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</si>
  <si>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</si>
  <si>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</si>
  <si>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</si>
  <si>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</si>
  <si>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</si>
  <si>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</si>
  <si>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</si>
  <si>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</si>
  <si>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</si>
  <si>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</si>
  <si>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</si>
  <si>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</si>
  <si>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</si>
  <si>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</si>
  <si>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</si>
  <si>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</si>
  <si>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</si>
  <si>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</si>
  <si>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</si>
  <si>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</si>
  <si>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</si>
  <si>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</si>
  <si>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</si>
  <si>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</si>
  <si>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</si>
  <si>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Principal, Hindu College</t>
  </si>
  <si>
    <t>Name of Work:CONSTRUCTION OF PUMP HOUSE AT HINDU COLLEGE</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</si>
  <si>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</si>
  <si>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</si>
  <si>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</si>
  <si>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</si>
  <si>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</si>
  <si>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</si>
  <si>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Engineer-in-charge.All kinds of soil. </t>
  </si>
  <si>
    <t>Providing and laying in position cement concrete of specified grade excluding the cost of centering and shuttering - All work up to plinth level :</t>
  </si>
  <si>
    <t>1:4:8 (1 Cement : 4 coarse sand : 8 graded stone aggregate 40 mm nominal size).</t>
  </si>
  <si>
    <t>Centering and shuttering including strutting, propping etc. and removal of form for :</t>
  </si>
  <si>
    <t>Foundations, footings, bases of columns, beams etc. for mass concrete.</t>
  </si>
  <si>
    <t>Walls (any thickness) including attached pilasters, butteresses,
plinth and string courses etc.</t>
  </si>
  <si>
    <t>Suspended floors, roofs, landings, balconies and access platform. with water proof ply 12 mm thick</t>
  </si>
  <si>
    <t>Reinforcement for R.C.C. work including straightening, cutting, bending, placing in position and binding all complete upto plinth level.</t>
  </si>
  <si>
    <t>Thermo-Mechanically Treated bars.</t>
  </si>
  <si>
    <t>Kota stone slab flooring over 20 mm (average) thick base  laid  over  and  jointed  with  grey  cement  slurry mixed with pigment to match the shade of  the slab, including rubbing  and  polishing  complete  with  base of  cement  mortar  1  :  4  (1  cement  :  4
coarse sand) : 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</si>
  <si>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</si>
  <si>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fine  dressed  stone  flooring  over  20 mm  (average)  thick  base  of cement  mortar  1:5  (1 cement  :  5  coarse  sand),  including  pointing  with cement mortar  1:2 (1 cement  :  2  stone dust)  with an  admixture of  pigment  to  match the
shade of stone. Red sand stone</t>
  </si>
  <si>
    <t>Providing, detailing, and fabricating as per specifications, transporting to site and  erecting MS Openable / Sliding /  Ornamental Entrance Gates including  track and wheel, locking arrangement,  fixing bolts, nuts, washers, cleats,  stiffeners, gussets decorative balusters,  arrow heads etc. and all necessary  operations like straightening, bending,  cutting, drilling, grinding, machining if specified, welding  etc. complete weighing 25 to 30 kg/Sqm,  including cleaning, Grinding and removing  the welding burr and preparing surface and  applying one coat of red oxide zinc  chromate primer and one coat of Synthetic  Enamel paint after fabrication and second coat of Synthetic Enamel paint  after erection, with approved colour, shade  and brand etc. including touching up with  primer etc. complete as directed by  Engineer In Charge</t>
  </si>
  <si>
    <t>Providing and Placing in position suitable PVC water stops conforming
to IS:12200 for construction/ expansion joints between two RCC
members and fixed to the reinforcement with binding wire before
pouring concrete etc. complete :</t>
  </si>
  <si>
    <t>225 mm wide , 8-11 mm thick</t>
  </si>
  <si>
    <t>Providing and laying integral cement based treatment for water
proofing on horizontal surface at all depth below ground level for
under ground structures as directed by Engineer-in-Charge and
consisting of :
(i) Ist layer of 22 mm to 25 mm thick approved and specified rough
stone slab over a 25 mm thick base of cement mortar 1:3 (1
cement : 3 coarse sand) mixed with water proofing compound
conforming to IS:2645 in the recommended proportion over the
leveling course (leveling course to be paid separately). Joints
sealed and grouted with cement slurry mixed with water proofing
compound.
(ii) 2nd layer of 25 mm thick cement mortar 1:3 (1 cement: 3 coarse
sand) mixed with water proofing compound in recommended
proportions.
(iii) Finishing top with stone aggregate of 10 mm to 12 mm nominal
size spreading @ 8 cudm/sqm thoroughly embedded in the
2nd layer.
22.1.1 Using rough kota stone.</t>
  </si>
  <si>
    <t>Providing and laying integral cement based treatment for water
proofing on the vertical surface by fixing specified stone slab 22 mm
to 25 mm thick with cement slurry mixed with water proofing
compound conforming to IS:2645 in recommended proportions with
a gap of 20 mm (minimum) between stone slabs and the receiving
surfaces and filling the gaps with neat cement slurry mixed with
water proofing compound and finishing the exterior of stone slab with
cement mortar 1:3 (1 cement : 3 coarse sand) 20 mm thick with
neat cement punning mixed with water proofing compound in
recommended proportion complete at all levels and as directed by
Engineer-in-charge :
22.2.1 Using rough Kota stone</t>
  </si>
  <si>
    <t>Providing and mixing integral crystalline admixture for water proofing
treatment to RCC structures like basement raft, retaining walls,
reservior, sewage &amp; water treatment plant, tunnels / subway and
bridge deck etc. at the time of transporting of concrete into the drum
of the ready-mix truck , using integral crystalline admixture @0.80%
(minimum) to the weight of cement content per cubic meter of
concrete) or higher as recommended by the manufacturer's
specification in reinforced cement concrete at site of work. The
material shall meet the requirements as specified in ACI-212-3R-
2010 i.e. by reducing permeability of concrete by more than 90%,compared with control concrete as per DIN 1048 and resistant to 16
bar hydrostatic pressure. The crystalline admixture shall be capable
of self-healing of cracks up to a width of 0.50mm. The work shall be
carried out all complete as per specification and the direction of the
Engineer-in-charge. The product performance shall carry guarantee
for 10 years against any leakage</t>
  </si>
  <si>
    <t>Providing and applying integral crystalline slurry of hydrophilic in
nature for waterproofing treatment to the RCC structures like retaining
walls of the basement, water tanks, roof slabs, podiums, reservior,
sewage &amp; water treatment plant, tunnels / subway and bridge deck
etc., prepared by mixing in the ratio of 5 : 2 (5 parts integral crystalline
slurry : 2 parts water) for vertical surfaces and 3 : 1 (3 parts integral
crystalline slurry : 1 part water) for horizontal surfaces and applying
the same from negative (internal) side with the help of synthetic fiber
brush. The material shall meet the requirements as specified in ACI-
212-3R-2010 i.e by reducing permeability of concrete by more than
90% compared with control concrete as per DIN 1048 and resistant
to 16 bar hydrostatic pressure on negative side. The crystalline slurry
shall be capable of self-healing of cracks up to a width of 0.50mm.
The work shall be carried out all complete as per specification and
the direction of the engineer-in-charge. The product performance shall
carry guarantee for 10 years against any leakage.</t>
  </si>
  <si>
    <t>22.23.1 For vertical surface two coats @ 0.70 kg per sqm</t>
  </si>
  <si>
    <t>22.23.2 For horizontal surface one coat @1.10 kg per sqm.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</si>
  <si>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</si>
  <si>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r>
      <t>P</t>
    </r>
    <r>
      <rPr>
        <sz val="12"/>
        <color indexed="8"/>
        <rFont val="Calibri"/>
        <family val="2"/>
      </rPr>
      <t>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t>
    </r>
  </si>
  <si>
    <t>Cum</t>
  </si>
  <si>
    <t>sqm</t>
  </si>
  <si>
    <t>kg</t>
  </si>
  <si>
    <t>cum</t>
  </si>
  <si>
    <t>metre</t>
  </si>
  <si>
    <t>sq.mt.</t>
  </si>
  <si>
    <r>
      <t xml:space="preserve">TOTAL AMOUNT  
             in
</t>
    </r>
    <r>
      <rPr>
        <b/>
        <sz val="11"/>
        <color indexed="10"/>
        <rFont val="Arial"/>
        <family val="2"/>
      </rPr>
      <t xml:space="preserve">       Rs.      P</t>
    </r>
  </si>
  <si>
    <t>Contract No:  HC-1/3614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</si>
</sst>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8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color indexed="8"/>
      <name val="Calibri"/>
      <family val="2"/>
    </font>
    <font>
      <b/>
      <sz val="12"/>
      <name val="Arial"/>
      <family val="2"/>
    </font>
    <font>
      <sz val="12"/>
      <name val="Arial"/>
      <family val="2"/>
    </font>
    <font>
      <sz val="12"/>
      <color indexed="8"/>
      <name val="Arial"/>
      <family val="2"/>
    </font>
    <font>
      <sz val="12"/>
      <name val="Leelawade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name val="Calibri"/>
      <family val="2"/>
    </font>
    <font>
      <sz val="12"/>
      <color indexed="8"/>
      <name val="Courier New"/>
      <family val="3"/>
    </font>
    <font>
      <b/>
      <sz val="12"/>
      <color indexed="8"/>
      <name val="Calibri"/>
      <family val="2"/>
    </font>
    <font>
      <b/>
      <sz val="12"/>
      <color indexed="8"/>
      <name val="Leelawadee UI"/>
      <family val="2"/>
    </font>
    <font>
      <sz val="12"/>
      <color indexed="8"/>
      <name val="Leelawadee U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rgb="FF000000"/>
      <name val="Courier New"/>
      <family val="3"/>
    </font>
    <font>
      <sz val="12"/>
      <color rgb="FF000000"/>
      <name val="Calibri"/>
      <family val="2"/>
    </font>
    <font>
      <b/>
      <sz val="12"/>
      <color rgb="FF000000"/>
      <name val="Calibri"/>
      <family val="2"/>
    </font>
    <font>
      <b/>
      <sz val="12"/>
      <color rgb="FF000000"/>
      <name val="Leelawadee UI"/>
      <family val="2"/>
    </font>
    <font>
      <sz val="12"/>
      <color rgb="FF000000"/>
      <name val="Leelawadee U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6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7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4" fillId="33" borderId="11" xfId="58" applyNumberFormat="1" applyFont="1" applyFill="1" applyBorder="1" applyAlignment="1" applyProtection="1">
      <alignment vertical="center" wrapText="1"/>
      <protection locked="0"/>
    </xf>
    <xf numFmtId="0" fontId="7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5" fillId="0" borderId="0" xfId="57" applyNumberFormat="1" applyFont="1" applyFill="1">
      <alignment/>
      <protection/>
    </xf>
    <xf numFmtId="164" fontId="7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7" fillId="33" borderId="11" xfId="63" applyNumberFormat="1" applyFont="1" applyFill="1" applyBorder="1" applyAlignment="1">
      <alignment horizontal="center" vertical="center"/>
    </xf>
    <xf numFmtId="0" fontId="6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0" fontId="46" fillId="0" borderId="13" xfId="0" applyFont="1" applyFill="1" applyBorder="1" applyAlignment="1">
      <alignment horizontal="left" vertical="top" wrapText="1"/>
    </xf>
    <xf numFmtId="0" fontId="16" fillId="0" borderId="13" xfId="0" applyFont="1" applyFill="1" applyBorder="1" applyAlignment="1">
      <alignment horizontal="center" vertical="top" wrapText="1"/>
    </xf>
    <xf numFmtId="2" fontId="3" fillId="0" borderId="21" xfId="58" applyNumberFormat="1" applyFont="1" applyFill="1" applyBorder="1" applyAlignment="1">
      <alignment vertical="top"/>
      <protection/>
    </xf>
    <xf numFmtId="0" fontId="3" fillId="0" borderId="21" xfId="58" applyNumberFormat="1" applyFont="1" applyFill="1" applyBorder="1" applyAlignment="1">
      <alignment vertical="top"/>
      <protection/>
    </xf>
    <xf numFmtId="0" fontId="2" fillId="0" borderId="14" xfId="58" applyNumberFormat="1" applyFont="1" applyFill="1" applyBorder="1" applyAlignment="1">
      <alignment horizontal="left" vertical="top"/>
      <protection/>
    </xf>
    <xf numFmtId="0" fontId="2" fillId="0" borderId="22" xfId="58" applyNumberFormat="1" applyFont="1" applyFill="1" applyBorder="1" applyAlignment="1">
      <alignment horizontal="left" vertical="top"/>
      <protection/>
    </xf>
    <xf numFmtId="0" fontId="3" fillId="0" borderId="23"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78" fillId="0" borderId="13" xfId="58" applyNumberFormat="1" applyFont="1" applyFill="1" applyBorder="1" applyAlignment="1">
      <alignment horizontal="left" wrapText="1" readingOrder="1"/>
      <protection/>
    </xf>
    <xf numFmtId="0" fontId="17" fillId="0" borderId="13" xfId="0" applyFont="1" applyFill="1" applyBorder="1" applyAlignment="1">
      <alignment horizontal="right" vertical="top" wrapText="1"/>
    </xf>
    <xf numFmtId="0" fontId="18" fillId="0" borderId="13" xfId="0" applyFont="1" applyFill="1" applyBorder="1" applyAlignment="1">
      <alignment horizontal="right" vertical="top" wrapText="1"/>
    </xf>
    <xf numFmtId="0" fontId="46" fillId="0" borderId="13" xfId="0" applyFont="1" applyFill="1" applyBorder="1" applyAlignment="1">
      <alignment horizontal="center" vertical="top" wrapText="1"/>
    </xf>
    <xf numFmtId="2" fontId="46" fillId="0" borderId="13" xfId="0" applyNumberFormat="1" applyFont="1" applyFill="1" applyBorder="1" applyAlignment="1">
      <alignment horizontal="center" vertical="top" wrapText="1"/>
    </xf>
    <xf numFmtId="2" fontId="18" fillId="0" borderId="13" xfId="0" applyNumberFormat="1" applyFont="1" applyFill="1" applyBorder="1" applyAlignment="1">
      <alignment horizontal="center" vertical="top" wrapText="1"/>
    </xf>
    <xf numFmtId="2" fontId="17" fillId="0" borderId="13" xfId="0" applyNumberFormat="1" applyFont="1" applyFill="1" applyBorder="1" applyAlignment="1">
      <alignment horizontal="center" vertical="top" wrapText="1"/>
    </xf>
    <xf numFmtId="0" fontId="79" fillId="0" borderId="13" xfId="0" applyFont="1" applyFill="1" applyBorder="1" applyAlignment="1">
      <alignment horizontal="left" vertical="top" wrapText="1"/>
    </xf>
    <xf numFmtId="0" fontId="80" fillId="0" borderId="13" xfId="0" applyFont="1" applyFill="1" applyBorder="1" applyAlignment="1">
      <alignment horizontal="center" vertical="top"/>
    </xf>
    <xf numFmtId="0" fontId="79" fillId="0" borderId="13" xfId="0" applyFont="1" applyFill="1" applyBorder="1" applyAlignment="1">
      <alignment horizontal="center" vertical="top"/>
    </xf>
    <xf numFmtId="0" fontId="15" fillId="0" borderId="13" xfId="0" applyFont="1" applyFill="1" applyBorder="1" applyAlignment="1">
      <alignment horizontal="left" vertical="top" wrapText="1"/>
    </xf>
    <xf numFmtId="2" fontId="15" fillId="0" borderId="13" xfId="0" applyNumberFormat="1" applyFont="1" applyFill="1" applyBorder="1" applyAlignment="1">
      <alignment horizontal="center" vertical="top" wrapText="1"/>
    </xf>
    <xf numFmtId="4" fontId="15" fillId="0" borderId="13" xfId="0" applyNumberFormat="1" applyFont="1" applyFill="1" applyBorder="1" applyAlignment="1">
      <alignment horizontal="center" vertical="top" wrapText="1"/>
    </xf>
    <xf numFmtId="0" fontId="15" fillId="0" borderId="13" xfId="0" applyFont="1" applyFill="1" applyBorder="1" applyAlignment="1">
      <alignment horizontal="center" vertical="top" wrapText="1"/>
    </xf>
    <xf numFmtId="0" fontId="81" fillId="0" borderId="13" xfId="0" applyFont="1" applyFill="1" applyBorder="1" applyAlignment="1">
      <alignment horizontal="center" vertical="top"/>
    </xf>
    <xf numFmtId="0" fontId="82" fillId="0" borderId="13" xfId="0" applyFont="1" applyFill="1" applyBorder="1" applyAlignment="1">
      <alignment horizontal="left" vertical="top" wrapText="1"/>
    </xf>
    <xf numFmtId="0" fontId="82" fillId="0" borderId="13" xfId="0" applyFont="1" applyFill="1" applyBorder="1" applyAlignment="1">
      <alignment horizontal="center" vertical="top"/>
    </xf>
    <xf numFmtId="4" fontId="19" fillId="0" borderId="13" xfId="0" applyNumberFormat="1"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8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0"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oneCellAnchor>
    <xdr:from>
      <xdr:col>2</xdr:col>
      <xdr:colOff>0</xdr:colOff>
      <xdr:row>29</xdr:row>
      <xdr:rowOff>0</xdr:rowOff>
    </xdr:from>
    <xdr:ext cx="3133725" cy="152400"/>
    <xdr:sp fLocksText="0">
      <xdr:nvSpPr>
        <xdr:cNvPr id="5"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9"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0"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1"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2"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24200" cy="38100"/>
    <xdr:sp fLocksText="0">
      <xdr:nvSpPr>
        <xdr:cNvPr id="13" name="Text Box 2"/>
        <xdr:cNvSpPr txBox="1">
          <a:spLocks noChangeArrowheads="1"/>
        </xdr:cNvSpPr>
      </xdr:nvSpPr>
      <xdr:spPr>
        <a:xfrm>
          <a:off x="4219575" y="29289375"/>
          <a:ext cx="3124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4"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5"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6"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7"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8"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19"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0"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1"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2" name="Text Box 11"/>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3"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4"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5"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6"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7"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8"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29"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0"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1"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2"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3"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4"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5"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6"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7"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8"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39"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0"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1"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2"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3"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4"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5"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6"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7"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8"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49"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0"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1"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2"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3"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4"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24200" cy="38100"/>
    <xdr:sp fLocksText="0">
      <xdr:nvSpPr>
        <xdr:cNvPr id="55" name="Text Box 2"/>
        <xdr:cNvSpPr txBox="1">
          <a:spLocks noChangeArrowheads="1"/>
        </xdr:cNvSpPr>
      </xdr:nvSpPr>
      <xdr:spPr>
        <a:xfrm>
          <a:off x="4219575" y="29289375"/>
          <a:ext cx="3124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6"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7"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8"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59"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0"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1"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2"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3"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4" name="Text Box 11"/>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5"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6"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7"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8"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69"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0"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1"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2"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3"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4"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5"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6"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7"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8"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79"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0"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1" name="Text Box 3"/>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2" name="Text Box 4"/>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3" name="Text Box 5"/>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4" name="Text Box 6"/>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5" name="Text Box 7"/>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6" name="Text Box 8"/>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7" name="Text Box 9"/>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29</xdr:row>
      <xdr:rowOff>0</xdr:rowOff>
    </xdr:from>
    <xdr:ext cx="3133725" cy="152400"/>
    <xdr:sp fLocksText="0">
      <xdr:nvSpPr>
        <xdr:cNvPr id="88" name="Text Box 10"/>
        <xdr:cNvSpPr txBox="1">
          <a:spLocks noChangeArrowheads="1"/>
        </xdr:cNvSpPr>
      </xdr:nvSpPr>
      <xdr:spPr>
        <a:xfrm>
          <a:off x="4219575" y="29289375"/>
          <a:ext cx="31337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0" cy="485775"/>
    <xdr:sp fLocksText="0">
      <xdr:nvSpPr>
        <xdr:cNvPr id="89" name="Text Box 1"/>
        <xdr:cNvSpPr txBox="1">
          <a:spLocks noChangeArrowheads="1"/>
        </xdr:cNvSpPr>
      </xdr:nvSpPr>
      <xdr:spPr>
        <a:xfrm>
          <a:off x="4219575" y="17887950"/>
          <a:ext cx="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0" cy="238125"/>
    <xdr:sp fLocksText="0">
      <xdr:nvSpPr>
        <xdr:cNvPr id="90" name="Text Box 1"/>
        <xdr:cNvSpPr txBox="1">
          <a:spLocks noChangeArrowheads="1"/>
        </xdr:cNvSpPr>
      </xdr:nvSpPr>
      <xdr:spPr>
        <a:xfrm>
          <a:off x="4219575" y="17887950"/>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0" cy="38100"/>
    <xdr:sp fLocksText="0">
      <xdr:nvSpPr>
        <xdr:cNvPr id="91" name="Text Box 1"/>
        <xdr:cNvSpPr txBox="1">
          <a:spLocks noChangeArrowheads="1"/>
        </xdr:cNvSpPr>
      </xdr:nvSpPr>
      <xdr:spPr>
        <a:xfrm>
          <a:off x="4219575" y="178879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0" cy="38100"/>
    <xdr:sp fLocksText="0">
      <xdr:nvSpPr>
        <xdr:cNvPr id="92" name="Text Box 1"/>
        <xdr:cNvSpPr txBox="1">
          <a:spLocks noChangeArrowheads="1"/>
        </xdr:cNvSpPr>
      </xdr:nvSpPr>
      <xdr:spPr>
        <a:xfrm>
          <a:off x="4219575" y="17887950"/>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9"/>
  <sheetViews>
    <sheetView showGridLines="0" zoomScale="73" zoomScaleNormal="73" zoomScalePageLayoutView="0" workbookViewId="0" topLeftCell="A1">
      <selection activeCell="M28" sqref="M28"/>
    </sheetView>
  </sheetViews>
  <sheetFormatPr defaultColWidth="9.140625" defaultRowHeight="15"/>
  <cols>
    <col min="1" max="1" width="15.421875" style="55" customWidth="1"/>
    <col min="2" max="2" width="47.8515625" style="55" customWidth="1"/>
    <col min="3" max="3" width="57.8515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97" t="str">
        <f>B2&amp;" BoQ"</f>
        <v>Item Rate BoQ</v>
      </c>
      <c r="B1" s="97"/>
      <c r="C1" s="97"/>
      <c r="D1" s="97"/>
      <c r="E1" s="97"/>
      <c r="F1" s="97"/>
      <c r="G1" s="97"/>
      <c r="H1" s="97"/>
      <c r="I1" s="97"/>
      <c r="J1" s="97"/>
      <c r="K1" s="97"/>
      <c r="L1" s="97"/>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8" t="s">
        <v>71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IE4" s="7"/>
      <c r="IF4" s="7"/>
      <c r="IG4" s="7"/>
      <c r="IH4" s="7"/>
      <c r="II4" s="7"/>
    </row>
    <row r="5" spans="1:243" s="6" customFormat="1" ht="30.75" customHeight="1">
      <c r="A5" s="98" t="s">
        <v>72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IE5" s="7"/>
      <c r="IF5" s="7"/>
      <c r="IG5" s="7"/>
      <c r="IH5" s="7"/>
      <c r="II5" s="7"/>
    </row>
    <row r="6" spans="1:243" s="6" customFormat="1" ht="30.75" customHeight="1">
      <c r="A6" s="98" t="s">
        <v>109</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IE6" s="7"/>
      <c r="IF6" s="7"/>
      <c r="IG6" s="7"/>
      <c r="IH6" s="7"/>
      <c r="II6" s="7"/>
    </row>
    <row r="7" spans="1:243" s="6" customFormat="1" ht="29.25" customHeight="1" hidden="1">
      <c r="A7" s="99" t="s">
        <v>10</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IE7" s="7"/>
      <c r="IF7" s="7"/>
      <c r="IG7" s="7"/>
      <c r="IH7" s="7"/>
      <c r="II7" s="7"/>
    </row>
    <row r="8" spans="1:243" s="9" customFormat="1" ht="61.5" customHeight="1">
      <c r="A8" s="8" t="s">
        <v>68</v>
      </c>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2"/>
      <c r="IE8" s="10"/>
      <c r="IF8" s="10"/>
      <c r="IG8" s="10"/>
      <c r="IH8" s="10"/>
      <c r="II8" s="10"/>
    </row>
    <row r="9" spans="1:243" s="11" customFormat="1" ht="61.5" customHeight="1">
      <c r="A9" s="91" t="s">
        <v>11</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70</v>
      </c>
      <c r="G11" s="13"/>
      <c r="H11" s="13"/>
      <c r="I11" s="13" t="s">
        <v>21</v>
      </c>
      <c r="J11" s="13" t="s">
        <v>22</v>
      </c>
      <c r="K11" s="13" t="s">
        <v>23</v>
      </c>
      <c r="L11" s="13" t="s">
        <v>24</v>
      </c>
      <c r="M11" s="16" t="s">
        <v>69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108</v>
      </c>
      <c r="BB11" s="17" t="s">
        <v>32</v>
      </c>
      <c r="BC11" s="17" t="s">
        <v>33</v>
      </c>
      <c r="IE11" s="15"/>
      <c r="IF11" s="15"/>
      <c r="IG11" s="15"/>
      <c r="IH11" s="15"/>
      <c r="II11" s="15"/>
    </row>
    <row r="12" spans="1:243" s="14" customFormat="1" ht="15">
      <c r="A12" s="13">
        <v>1</v>
      </c>
      <c r="B12" s="13">
        <v>2</v>
      </c>
      <c r="C12" s="13">
        <v>3</v>
      </c>
      <c r="D12" s="13">
        <v>4</v>
      </c>
      <c r="E12" s="1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110.25">
      <c r="A13" s="76">
        <v>1</v>
      </c>
      <c r="B13" s="65" t="s">
        <v>79</v>
      </c>
      <c r="C13" s="73" t="s">
        <v>34</v>
      </c>
      <c r="D13" s="77">
        <v>232.11</v>
      </c>
      <c r="E13" s="74" t="s">
        <v>102</v>
      </c>
      <c r="F13" s="67">
        <v>0</v>
      </c>
      <c r="G13" s="32"/>
      <c r="H13" s="32"/>
      <c r="I13" s="19" t="s">
        <v>40</v>
      </c>
      <c r="J13" s="21">
        <f>IF(I13="Less(-)",-1,1)</f>
        <v>1</v>
      </c>
      <c r="K13" s="22" t="s">
        <v>65</v>
      </c>
      <c r="L13" s="22" t="s">
        <v>7</v>
      </c>
      <c r="M13" s="64"/>
      <c r="N13" s="33"/>
      <c r="O13" s="33"/>
      <c r="P13" s="34"/>
      <c r="Q13" s="33"/>
      <c r="R13" s="33"/>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2">
        <f>total_amount_ba($B$2,$D$2,D13,F13,J13,K13,M13)</f>
        <v>0</v>
      </c>
      <c r="BB13" s="62">
        <f>BA13+SUM(N13:AZ13)</f>
        <v>0</v>
      </c>
      <c r="BC13" s="29" t="str">
        <f>SpellNumber(L13,BB13)</f>
        <v>INR Zero Only</v>
      </c>
      <c r="IE13" s="31">
        <v>1</v>
      </c>
      <c r="IF13" s="31" t="s">
        <v>35</v>
      </c>
      <c r="IG13" s="31" t="s">
        <v>36</v>
      </c>
      <c r="IH13" s="31">
        <v>10</v>
      </c>
      <c r="II13" s="31" t="s">
        <v>37</v>
      </c>
    </row>
    <row r="14" spans="1:243" s="30" customFormat="1" ht="63">
      <c r="A14" s="76">
        <v>2</v>
      </c>
      <c r="B14" s="65" t="s">
        <v>80</v>
      </c>
      <c r="C14" s="73" t="s">
        <v>38</v>
      </c>
      <c r="D14" s="78"/>
      <c r="E14" s="74"/>
      <c r="F14" s="68"/>
      <c r="G14" s="20"/>
      <c r="H14" s="20"/>
      <c r="I14" s="19"/>
      <c r="J14" s="21"/>
      <c r="K14" s="22"/>
      <c r="L14" s="22"/>
      <c r="M14" s="23"/>
      <c r="N14" s="24"/>
      <c r="O14" s="24"/>
      <c r="P14" s="25"/>
      <c r="Q14" s="24"/>
      <c r="R14" s="24"/>
      <c r="S14" s="26"/>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7"/>
      <c r="BB14" s="28"/>
      <c r="BC14" s="29"/>
      <c r="IE14" s="31">
        <v>1.01</v>
      </c>
      <c r="IF14" s="31" t="s">
        <v>41</v>
      </c>
      <c r="IG14" s="31" t="s">
        <v>36</v>
      </c>
      <c r="IH14" s="31">
        <v>123.223</v>
      </c>
      <c r="II14" s="31" t="s">
        <v>39</v>
      </c>
    </row>
    <row r="15" spans="1:243" s="30" customFormat="1" ht="31.5">
      <c r="A15" s="66">
        <v>2.01</v>
      </c>
      <c r="B15" s="65" t="s">
        <v>81</v>
      </c>
      <c r="C15" s="73" t="s">
        <v>42</v>
      </c>
      <c r="D15" s="78">
        <v>6</v>
      </c>
      <c r="E15" s="74" t="s">
        <v>102</v>
      </c>
      <c r="F15" s="67">
        <v>0</v>
      </c>
      <c r="G15" s="32"/>
      <c r="H15" s="32"/>
      <c r="I15" s="19" t="s">
        <v>40</v>
      </c>
      <c r="J15" s="21">
        <f aca="true" t="shared" si="0" ref="J15:J24">IF(I15="Less(-)",-1,1)</f>
        <v>1</v>
      </c>
      <c r="K15" s="22" t="s">
        <v>65</v>
      </c>
      <c r="L15" s="22" t="s">
        <v>7</v>
      </c>
      <c r="M15" s="64"/>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2">
        <f aca="true" t="shared" si="1" ref="BA15:BA24">total_amount_ba($B$2,$D$2,D15,F15,J15,K15,M15)</f>
        <v>0</v>
      </c>
      <c r="BB15" s="62">
        <f aca="true" t="shared" si="2" ref="BB15:BB24">BA15+SUM(N15:AZ15)</f>
        <v>0</v>
      </c>
      <c r="BC15" s="29" t="str">
        <f aca="true" t="shared" si="3" ref="BC15:BC24">SpellNumber(L15,BB15)</f>
        <v>INR Zero Only</v>
      </c>
      <c r="IE15" s="31">
        <v>1.02</v>
      </c>
      <c r="IF15" s="31" t="s">
        <v>43</v>
      </c>
      <c r="IG15" s="31" t="s">
        <v>44</v>
      </c>
      <c r="IH15" s="31">
        <v>213</v>
      </c>
      <c r="II15" s="31" t="s">
        <v>39</v>
      </c>
    </row>
    <row r="16" spans="1:243" s="30" customFormat="1" ht="31.5">
      <c r="A16" s="76">
        <v>3</v>
      </c>
      <c r="B16" s="65" t="s">
        <v>82</v>
      </c>
      <c r="C16" s="73" t="s">
        <v>45</v>
      </c>
      <c r="D16" s="79"/>
      <c r="E16" s="74"/>
      <c r="F16" s="68"/>
      <c r="G16" s="20"/>
      <c r="H16" s="20"/>
      <c r="I16" s="19"/>
      <c r="J16" s="21"/>
      <c r="K16" s="22"/>
      <c r="L16" s="22"/>
      <c r="M16" s="23"/>
      <c r="N16" s="24"/>
      <c r="O16" s="24"/>
      <c r="P16" s="25"/>
      <c r="Q16" s="24"/>
      <c r="R16" s="24"/>
      <c r="S16" s="26"/>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7"/>
      <c r="BB16" s="28"/>
      <c r="BC16" s="29"/>
      <c r="IE16" s="31">
        <v>2</v>
      </c>
      <c r="IF16" s="31" t="s">
        <v>35</v>
      </c>
      <c r="IG16" s="31" t="s">
        <v>46</v>
      </c>
      <c r="IH16" s="31">
        <v>10</v>
      </c>
      <c r="II16" s="31" t="s">
        <v>39</v>
      </c>
    </row>
    <row r="17" spans="1:243" s="30" customFormat="1" ht="31.5">
      <c r="A17" s="76">
        <v>3.01</v>
      </c>
      <c r="B17" s="65" t="s">
        <v>83</v>
      </c>
      <c r="C17" s="73" t="s">
        <v>47</v>
      </c>
      <c r="D17" s="78">
        <v>10.11</v>
      </c>
      <c r="E17" s="75" t="s">
        <v>103</v>
      </c>
      <c r="F17" s="67">
        <v>0</v>
      </c>
      <c r="G17" s="32"/>
      <c r="H17" s="32"/>
      <c r="I17" s="19" t="s">
        <v>40</v>
      </c>
      <c r="J17" s="21">
        <f t="shared" si="0"/>
        <v>1</v>
      </c>
      <c r="K17" s="22" t="s">
        <v>65</v>
      </c>
      <c r="L17" s="22" t="s">
        <v>7</v>
      </c>
      <c r="M17" s="64"/>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2">
        <f t="shared" si="1"/>
        <v>0</v>
      </c>
      <c r="BB17" s="62">
        <f t="shared" si="2"/>
        <v>0</v>
      </c>
      <c r="BC17" s="29" t="str">
        <f t="shared" si="3"/>
        <v>INR Zero Only</v>
      </c>
      <c r="IE17" s="31">
        <v>3</v>
      </c>
      <c r="IF17" s="31" t="s">
        <v>48</v>
      </c>
      <c r="IG17" s="31" t="s">
        <v>49</v>
      </c>
      <c r="IH17" s="31">
        <v>10</v>
      </c>
      <c r="II17" s="31" t="s">
        <v>39</v>
      </c>
    </row>
    <row r="18" spans="1:243" s="30" customFormat="1" ht="47.25">
      <c r="A18" s="76">
        <v>3.02</v>
      </c>
      <c r="B18" s="65" t="s">
        <v>84</v>
      </c>
      <c r="C18" s="73" t="s">
        <v>50</v>
      </c>
      <c r="D18" s="77">
        <v>195</v>
      </c>
      <c r="E18" s="75" t="s">
        <v>103</v>
      </c>
      <c r="F18" s="67">
        <v>0</v>
      </c>
      <c r="G18" s="32"/>
      <c r="H18" s="32"/>
      <c r="I18" s="19" t="s">
        <v>40</v>
      </c>
      <c r="J18" s="21">
        <f t="shared" si="0"/>
        <v>1</v>
      </c>
      <c r="K18" s="22" t="s">
        <v>65</v>
      </c>
      <c r="L18" s="22" t="s">
        <v>7</v>
      </c>
      <c r="M18" s="64"/>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62">
        <f t="shared" si="1"/>
        <v>0</v>
      </c>
      <c r="BB18" s="62">
        <f t="shared" si="2"/>
        <v>0</v>
      </c>
      <c r="BC18" s="29" t="str">
        <f t="shared" si="3"/>
        <v>INR Zero Only</v>
      </c>
      <c r="IE18" s="31">
        <v>1.01</v>
      </c>
      <c r="IF18" s="31" t="s">
        <v>41</v>
      </c>
      <c r="IG18" s="31" t="s">
        <v>36</v>
      </c>
      <c r="IH18" s="31">
        <v>123.223</v>
      </c>
      <c r="II18" s="31" t="s">
        <v>39</v>
      </c>
    </row>
    <row r="19" spans="1:243" s="30" customFormat="1" ht="47.25">
      <c r="A19" s="76">
        <v>3.03</v>
      </c>
      <c r="B19" s="65" t="s">
        <v>85</v>
      </c>
      <c r="C19" s="73" t="s">
        <v>51</v>
      </c>
      <c r="D19" s="77">
        <v>62.19</v>
      </c>
      <c r="E19" s="75" t="s">
        <v>103</v>
      </c>
      <c r="F19" s="67">
        <v>0</v>
      </c>
      <c r="G19" s="32"/>
      <c r="H19" s="32"/>
      <c r="I19" s="19" t="s">
        <v>40</v>
      </c>
      <c r="J19" s="21">
        <f t="shared" si="0"/>
        <v>1</v>
      </c>
      <c r="K19" s="22" t="s">
        <v>65</v>
      </c>
      <c r="L19" s="22" t="s">
        <v>7</v>
      </c>
      <c r="M19" s="64"/>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7"/>
      <c r="AV19" s="36"/>
      <c r="AW19" s="36"/>
      <c r="AX19" s="36"/>
      <c r="AY19" s="36"/>
      <c r="AZ19" s="36"/>
      <c r="BA19" s="62">
        <f t="shared" si="1"/>
        <v>0</v>
      </c>
      <c r="BB19" s="62">
        <f t="shared" si="2"/>
        <v>0</v>
      </c>
      <c r="BC19" s="29" t="str">
        <f t="shared" si="3"/>
        <v>INR Zero Only</v>
      </c>
      <c r="IE19" s="31">
        <v>1.02</v>
      </c>
      <c r="IF19" s="31" t="s">
        <v>43</v>
      </c>
      <c r="IG19" s="31" t="s">
        <v>44</v>
      </c>
      <c r="IH19" s="31">
        <v>213</v>
      </c>
      <c r="II19" s="31" t="s">
        <v>39</v>
      </c>
    </row>
    <row r="20" spans="1:243" s="30" customFormat="1" ht="63">
      <c r="A20" s="76">
        <v>4</v>
      </c>
      <c r="B20" s="65" t="s">
        <v>86</v>
      </c>
      <c r="C20" s="73" t="s">
        <v>52</v>
      </c>
      <c r="D20" s="78"/>
      <c r="E20" s="74"/>
      <c r="F20" s="68"/>
      <c r="G20" s="20"/>
      <c r="H20" s="20"/>
      <c r="I20" s="19"/>
      <c r="J20" s="21"/>
      <c r="K20" s="22"/>
      <c r="L20" s="22"/>
      <c r="M20" s="23"/>
      <c r="N20" s="24"/>
      <c r="O20" s="24"/>
      <c r="P20" s="25"/>
      <c r="Q20" s="24"/>
      <c r="R20" s="24"/>
      <c r="S20" s="26"/>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7"/>
      <c r="BB20" s="28"/>
      <c r="BC20" s="29"/>
      <c r="IE20" s="31">
        <v>2</v>
      </c>
      <c r="IF20" s="31" t="s">
        <v>35</v>
      </c>
      <c r="IG20" s="31" t="s">
        <v>46</v>
      </c>
      <c r="IH20" s="31">
        <v>10</v>
      </c>
      <c r="II20" s="31" t="s">
        <v>39</v>
      </c>
    </row>
    <row r="21" spans="1:243" s="30" customFormat="1" ht="31.5">
      <c r="A21" s="76">
        <v>4.01</v>
      </c>
      <c r="B21" s="65" t="s">
        <v>87</v>
      </c>
      <c r="C21" s="73" t="s">
        <v>53</v>
      </c>
      <c r="D21" s="78">
        <v>9920</v>
      </c>
      <c r="E21" s="74" t="s">
        <v>104</v>
      </c>
      <c r="F21" s="67">
        <v>0</v>
      </c>
      <c r="G21" s="32"/>
      <c r="H21" s="32"/>
      <c r="I21" s="19" t="s">
        <v>40</v>
      </c>
      <c r="J21" s="21">
        <f t="shared" si="0"/>
        <v>1</v>
      </c>
      <c r="K21" s="22" t="s">
        <v>65</v>
      </c>
      <c r="L21" s="22" t="s">
        <v>7</v>
      </c>
      <c r="M21" s="64"/>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62">
        <f t="shared" si="1"/>
        <v>0</v>
      </c>
      <c r="BB21" s="62">
        <f t="shared" si="2"/>
        <v>0</v>
      </c>
      <c r="BC21" s="29" t="str">
        <f t="shared" si="3"/>
        <v>INR Zero Only</v>
      </c>
      <c r="IE21" s="31">
        <v>3</v>
      </c>
      <c r="IF21" s="31" t="s">
        <v>48</v>
      </c>
      <c r="IG21" s="31" t="s">
        <v>49</v>
      </c>
      <c r="IH21" s="31">
        <v>10</v>
      </c>
      <c r="II21" s="31" t="s">
        <v>39</v>
      </c>
    </row>
    <row r="22" spans="1:243" s="30" customFormat="1" ht="252">
      <c r="A22" s="76">
        <v>5</v>
      </c>
      <c r="B22" s="80" t="s">
        <v>101</v>
      </c>
      <c r="C22" s="73" t="s">
        <v>54</v>
      </c>
      <c r="D22" s="79">
        <v>62</v>
      </c>
      <c r="E22" s="74" t="s">
        <v>105</v>
      </c>
      <c r="F22" s="67">
        <v>0</v>
      </c>
      <c r="G22" s="32"/>
      <c r="H22" s="32"/>
      <c r="I22" s="19" t="s">
        <v>40</v>
      </c>
      <c r="J22" s="21">
        <f t="shared" si="0"/>
        <v>1</v>
      </c>
      <c r="K22" s="22" t="s">
        <v>65</v>
      </c>
      <c r="L22" s="22" t="s">
        <v>7</v>
      </c>
      <c r="M22" s="64"/>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2">
        <f t="shared" si="1"/>
        <v>0</v>
      </c>
      <c r="BB22" s="62">
        <f t="shared" si="2"/>
        <v>0</v>
      </c>
      <c r="BC22" s="29" t="str">
        <f t="shared" si="3"/>
        <v>INR Zero Only</v>
      </c>
      <c r="IE22" s="31">
        <v>1.01</v>
      </c>
      <c r="IF22" s="31" t="s">
        <v>41</v>
      </c>
      <c r="IG22" s="31" t="s">
        <v>36</v>
      </c>
      <c r="IH22" s="31">
        <v>123.223</v>
      </c>
      <c r="II22" s="31" t="s">
        <v>39</v>
      </c>
    </row>
    <row r="23" spans="1:243" s="30" customFormat="1" ht="110.25">
      <c r="A23" s="81">
        <v>6</v>
      </c>
      <c r="B23" s="80" t="s">
        <v>88</v>
      </c>
      <c r="C23" s="73" t="s">
        <v>55</v>
      </c>
      <c r="D23" s="82">
        <v>78</v>
      </c>
      <c r="E23" s="82" t="s">
        <v>103</v>
      </c>
      <c r="F23" s="67">
        <v>0</v>
      </c>
      <c r="G23" s="32"/>
      <c r="H23" s="32"/>
      <c r="I23" s="19" t="s">
        <v>40</v>
      </c>
      <c r="J23" s="21">
        <f t="shared" si="0"/>
        <v>1</v>
      </c>
      <c r="K23" s="22" t="s">
        <v>65</v>
      </c>
      <c r="L23" s="22" t="s">
        <v>7</v>
      </c>
      <c r="M23" s="64"/>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2">
        <f t="shared" si="1"/>
        <v>0</v>
      </c>
      <c r="BB23" s="62">
        <f t="shared" si="2"/>
        <v>0</v>
      </c>
      <c r="BC23" s="29" t="str">
        <f t="shared" si="3"/>
        <v>INR Zero Only</v>
      </c>
      <c r="IE23" s="31">
        <v>1.02</v>
      </c>
      <c r="IF23" s="31" t="s">
        <v>43</v>
      </c>
      <c r="IG23" s="31" t="s">
        <v>44</v>
      </c>
      <c r="IH23" s="31">
        <v>213</v>
      </c>
      <c r="II23" s="31" t="s">
        <v>39</v>
      </c>
    </row>
    <row r="24" spans="1:243" s="30" customFormat="1" ht="110.25">
      <c r="A24" s="81">
        <v>7</v>
      </c>
      <c r="B24" s="80" t="s">
        <v>89</v>
      </c>
      <c r="C24" s="73" t="s">
        <v>56</v>
      </c>
      <c r="D24" s="82">
        <v>19</v>
      </c>
      <c r="E24" s="82" t="s">
        <v>103</v>
      </c>
      <c r="F24" s="67">
        <v>0</v>
      </c>
      <c r="G24" s="32"/>
      <c r="H24" s="32"/>
      <c r="I24" s="19" t="s">
        <v>40</v>
      </c>
      <c r="J24" s="21">
        <f t="shared" si="0"/>
        <v>1</v>
      </c>
      <c r="K24" s="22" t="s">
        <v>65</v>
      </c>
      <c r="L24" s="22" t="s">
        <v>7</v>
      </c>
      <c r="M24" s="64"/>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2">
        <f t="shared" si="1"/>
        <v>0</v>
      </c>
      <c r="BB24" s="62">
        <f t="shared" si="2"/>
        <v>0</v>
      </c>
      <c r="BC24" s="29" t="str">
        <f t="shared" si="3"/>
        <v>INR Zero Only</v>
      </c>
      <c r="IE24" s="31">
        <v>2</v>
      </c>
      <c r="IF24" s="31" t="s">
        <v>35</v>
      </c>
      <c r="IG24" s="31" t="s">
        <v>46</v>
      </c>
      <c r="IH24" s="31">
        <v>10</v>
      </c>
      <c r="II24" s="31" t="s">
        <v>39</v>
      </c>
    </row>
    <row r="25" spans="1:243" s="30" customFormat="1" ht="110.25">
      <c r="A25" s="81">
        <v>8</v>
      </c>
      <c r="B25" s="80" t="s">
        <v>90</v>
      </c>
      <c r="C25" s="73" t="s">
        <v>57</v>
      </c>
      <c r="D25" s="82">
        <v>62</v>
      </c>
      <c r="E25" s="82" t="s">
        <v>103</v>
      </c>
      <c r="F25" s="67">
        <v>0</v>
      </c>
      <c r="G25" s="32"/>
      <c r="H25" s="32"/>
      <c r="I25" s="19" t="s">
        <v>40</v>
      </c>
      <c r="J25" s="21">
        <f aca="true" t="shared" si="4" ref="J25:J35">IF(I25="Less(-)",-1,1)</f>
        <v>1</v>
      </c>
      <c r="K25" s="22" t="s">
        <v>65</v>
      </c>
      <c r="L25" s="22" t="s">
        <v>7</v>
      </c>
      <c r="M25" s="64"/>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62">
        <f aca="true" t="shared" si="5" ref="BA25:BA35">total_amount_ba($B$2,$D$2,D25,F25,J25,K25,M25)</f>
        <v>0</v>
      </c>
      <c r="BB25" s="62">
        <f aca="true" t="shared" si="6" ref="BB25:BB35">BA25+SUM(N25:AZ25)</f>
        <v>0</v>
      </c>
      <c r="BC25" s="29" t="str">
        <f aca="true" t="shared" si="7" ref="BC25:BC35">SpellNumber(L25,BB25)</f>
        <v>INR Zero Only</v>
      </c>
      <c r="IE25" s="31"/>
      <c r="IF25" s="31"/>
      <c r="IG25" s="31"/>
      <c r="IH25" s="31"/>
      <c r="II25" s="31"/>
    </row>
    <row r="26" spans="1:243" s="30" customFormat="1" ht="346.5">
      <c r="A26" s="81">
        <v>9</v>
      </c>
      <c r="B26" s="83" t="s">
        <v>91</v>
      </c>
      <c r="C26" s="73" t="s">
        <v>58</v>
      </c>
      <c r="D26" s="84">
        <v>2.2</v>
      </c>
      <c r="E26" s="85" t="s">
        <v>103</v>
      </c>
      <c r="F26" s="67">
        <v>0</v>
      </c>
      <c r="G26" s="32"/>
      <c r="H26" s="32"/>
      <c r="I26" s="19" t="s">
        <v>40</v>
      </c>
      <c r="J26" s="21">
        <f t="shared" si="4"/>
        <v>1</v>
      </c>
      <c r="K26" s="22" t="s">
        <v>65</v>
      </c>
      <c r="L26" s="22" t="s">
        <v>7</v>
      </c>
      <c r="M26" s="64"/>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2">
        <f t="shared" si="5"/>
        <v>0</v>
      </c>
      <c r="BB26" s="62">
        <f t="shared" si="6"/>
        <v>0</v>
      </c>
      <c r="BC26" s="29" t="str">
        <f t="shared" si="7"/>
        <v>INR Zero Only</v>
      </c>
      <c r="IE26" s="31"/>
      <c r="IF26" s="31"/>
      <c r="IG26" s="31"/>
      <c r="IH26" s="31"/>
      <c r="II26" s="31"/>
    </row>
    <row r="27" spans="1:243" s="30" customFormat="1" ht="110.25">
      <c r="A27" s="81">
        <v>10</v>
      </c>
      <c r="B27" s="83" t="s">
        <v>92</v>
      </c>
      <c r="C27" s="73" t="s">
        <v>59</v>
      </c>
      <c r="D27" s="84"/>
      <c r="E27" s="85"/>
      <c r="F27" s="68"/>
      <c r="G27" s="20"/>
      <c r="H27" s="20"/>
      <c r="I27" s="19"/>
      <c r="J27" s="21"/>
      <c r="K27" s="22"/>
      <c r="L27" s="22"/>
      <c r="M27" s="23"/>
      <c r="N27" s="24"/>
      <c r="O27" s="24"/>
      <c r="P27" s="25"/>
      <c r="Q27" s="24"/>
      <c r="R27" s="24"/>
      <c r="S27" s="26"/>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7"/>
      <c r="BB27" s="28"/>
      <c r="BC27" s="29"/>
      <c r="IE27" s="31"/>
      <c r="IF27" s="31"/>
      <c r="IG27" s="31"/>
      <c r="IH27" s="31"/>
      <c r="II27" s="31"/>
    </row>
    <row r="28" spans="1:243" s="30" customFormat="1" ht="31.5">
      <c r="A28" s="76">
        <v>10.01</v>
      </c>
      <c r="B28" s="83" t="s">
        <v>93</v>
      </c>
      <c r="C28" s="73" t="s">
        <v>60</v>
      </c>
      <c r="D28" s="84">
        <v>33.7</v>
      </c>
      <c r="E28" s="85" t="s">
        <v>106</v>
      </c>
      <c r="F28" s="67">
        <v>0</v>
      </c>
      <c r="G28" s="32"/>
      <c r="H28" s="32"/>
      <c r="I28" s="19" t="s">
        <v>40</v>
      </c>
      <c r="J28" s="21">
        <f t="shared" si="4"/>
        <v>1</v>
      </c>
      <c r="K28" s="22" t="s">
        <v>65</v>
      </c>
      <c r="L28" s="22" t="s">
        <v>7</v>
      </c>
      <c r="M28" s="64"/>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2">
        <f t="shared" si="5"/>
        <v>0</v>
      </c>
      <c r="BB28" s="62">
        <f t="shared" si="6"/>
        <v>0</v>
      </c>
      <c r="BC28" s="29" t="str">
        <f t="shared" si="7"/>
        <v>INR Zero Only</v>
      </c>
      <c r="IE28" s="31"/>
      <c r="IF28" s="31"/>
      <c r="IG28" s="31"/>
      <c r="IH28" s="31"/>
      <c r="II28" s="31"/>
    </row>
    <row r="29" spans="1:243" s="30" customFormat="1" ht="409.5">
      <c r="A29" s="76">
        <v>11</v>
      </c>
      <c r="B29" s="83" t="s">
        <v>94</v>
      </c>
      <c r="C29" s="73" t="s">
        <v>61</v>
      </c>
      <c r="D29" s="84">
        <v>62.19</v>
      </c>
      <c r="E29" s="85" t="s">
        <v>107</v>
      </c>
      <c r="F29" s="67">
        <v>0</v>
      </c>
      <c r="G29" s="32"/>
      <c r="H29" s="32"/>
      <c r="I29" s="19" t="s">
        <v>40</v>
      </c>
      <c r="J29" s="21">
        <f t="shared" si="4"/>
        <v>1</v>
      </c>
      <c r="K29" s="22" t="s">
        <v>65</v>
      </c>
      <c r="L29" s="22" t="s">
        <v>7</v>
      </c>
      <c r="M29" s="64"/>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62">
        <f t="shared" si="5"/>
        <v>0</v>
      </c>
      <c r="BB29" s="62">
        <f t="shared" si="6"/>
        <v>0</v>
      </c>
      <c r="BC29" s="29" t="str">
        <f t="shared" si="7"/>
        <v>INR Zero Only</v>
      </c>
      <c r="IE29" s="31"/>
      <c r="IF29" s="31"/>
      <c r="IG29" s="31"/>
      <c r="IH29" s="31"/>
      <c r="II29" s="31"/>
    </row>
    <row r="30" spans="1:243" s="30" customFormat="1" ht="346.5">
      <c r="A30" s="76">
        <v>12</v>
      </c>
      <c r="B30" s="83" t="s">
        <v>95</v>
      </c>
      <c r="C30" s="73" t="s">
        <v>73</v>
      </c>
      <c r="D30" s="84">
        <v>49</v>
      </c>
      <c r="E30" s="85" t="s">
        <v>107</v>
      </c>
      <c r="F30" s="67">
        <v>0</v>
      </c>
      <c r="G30" s="32"/>
      <c r="H30" s="32"/>
      <c r="I30" s="19" t="s">
        <v>40</v>
      </c>
      <c r="J30" s="21">
        <f t="shared" si="4"/>
        <v>1</v>
      </c>
      <c r="K30" s="22" t="s">
        <v>65</v>
      </c>
      <c r="L30" s="22" t="s">
        <v>7</v>
      </c>
      <c r="M30" s="64"/>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2">
        <f t="shared" si="5"/>
        <v>0</v>
      </c>
      <c r="BB30" s="62">
        <f t="shared" si="6"/>
        <v>0</v>
      </c>
      <c r="BC30" s="29" t="str">
        <f t="shared" si="7"/>
        <v>INR Zero Only</v>
      </c>
      <c r="IE30" s="31"/>
      <c r="IF30" s="31"/>
      <c r="IG30" s="31"/>
      <c r="IH30" s="31"/>
      <c r="II30" s="31"/>
    </row>
    <row r="31" spans="1:243" s="30" customFormat="1" ht="409.5">
      <c r="A31" s="76">
        <v>13</v>
      </c>
      <c r="B31" s="83" t="s">
        <v>96</v>
      </c>
      <c r="C31" s="73" t="s">
        <v>74</v>
      </c>
      <c r="D31" s="84">
        <v>70</v>
      </c>
      <c r="E31" s="85" t="s">
        <v>104</v>
      </c>
      <c r="F31" s="67">
        <v>0</v>
      </c>
      <c r="G31" s="32"/>
      <c r="H31" s="32"/>
      <c r="I31" s="19" t="s">
        <v>40</v>
      </c>
      <c r="J31" s="21">
        <f>IF(I31="Less(-)",-1,1)</f>
        <v>1</v>
      </c>
      <c r="K31" s="22" t="s">
        <v>65</v>
      </c>
      <c r="L31" s="22" t="s">
        <v>7</v>
      </c>
      <c r="M31" s="64"/>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2">
        <f>total_amount_ba($B$2,$D$2,D31,F31,J31,K31,M31)</f>
        <v>0</v>
      </c>
      <c r="BB31" s="62">
        <f>BA31+SUM(N31:AZ31)</f>
        <v>0</v>
      </c>
      <c r="BC31" s="29" t="str">
        <f>SpellNumber(L31,BB31)</f>
        <v>INR Zero Only</v>
      </c>
      <c r="IE31" s="31"/>
      <c r="IF31" s="31"/>
      <c r="IG31" s="31"/>
      <c r="IH31" s="31"/>
      <c r="II31" s="31"/>
    </row>
    <row r="32" spans="1:243" s="30" customFormat="1" ht="409.5">
      <c r="A32" s="76">
        <v>14</v>
      </c>
      <c r="B32" s="83" t="s">
        <v>97</v>
      </c>
      <c r="C32" s="73" t="s">
        <v>75</v>
      </c>
      <c r="D32" s="84"/>
      <c r="E32" s="85"/>
      <c r="F32" s="68"/>
      <c r="G32" s="20"/>
      <c r="H32" s="20"/>
      <c r="I32" s="19"/>
      <c r="J32" s="21"/>
      <c r="K32" s="22"/>
      <c r="L32" s="22"/>
      <c r="M32" s="23"/>
      <c r="N32" s="24"/>
      <c r="O32" s="24"/>
      <c r="P32" s="25"/>
      <c r="Q32" s="24"/>
      <c r="R32" s="24"/>
      <c r="S32" s="26"/>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7"/>
      <c r="BB32" s="28"/>
      <c r="BC32" s="29"/>
      <c r="IE32" s="31"/>
      <c r="IF32" s="31"/>
      <c r="IG32" s="31"/>
      <c r="IH32" s="31"/>
      <c r="II32" s="31"/>
    </row>
    <row r="33" spans="1:243" s="30" customFormat="1" ht="31.5">
      <c r="A33" s="76">
        <v>14.01</v>
      </c>
      <c r="B33" s="83" t="s">
        <v>98</v>
      </c>
      <c r="C33" s="73" t="s">
        <v>76</v>
      </c>
      <c r="D33" s="84">
        <v>49</v>
      </c>
      <c r="E33" s="85" t="s">
        <v>107</v>
      </c>
      <c r="F33" s="67">
        <v>0</v>
      </c>
      <c r="G33" s="32"/>
      <c r="H33" s="32"/>
      <c r="I33" s="19" t="s">
        <v>40</v>
      </c>
      <c r="J33" s="21">
        <f t="shared" si="4"/>
        <v>1</v>
      </c>
      <c r="K33" s="22" t="s">
        <v>65</v>
      </c>
      <c r="L33" s="22" t="s">
        <v>7</v>
      </c>
      <c r="M33" s="64"/>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2">
        <f t="shared" si="5"/>
        <v>0</v>
      </c>
      <c r="BB33" s="62">
        <f t="shared" si="6"/>
        <v>0</v>
      </c>
      <c r="BC33" s="29" t="str">
        <f t="shared" si="7"/>
        <v>INR Zero Only</v>
      </c>
      <c r="IE33" s="31"/>
      <c r="IF33" s="31"/>
      <c r="IG33" s="31"/>
      <c r="IH33" s="31"/>
      <c r="II33" s="31"/>
    </row>
    <row r="34" spans="1:243" s="30" customFormat="1" ht="31.5">
      <c r="A34" s="76">
        <v>14.02</v>
      </c>
      <c r="B34" s="83" t="s">
        <v>99</v>
      </c>
      <c r="C34" s="73" t="s">
        <v>77</v>
      </c>
      <c r="D34" s="84">
        <v>70</v>
      </c>
      <c r="E34" s="86" t="s">
        <v>107</v>
      </c>
      <c r="F34" s="67">
        <v>0</v>
      </c>
      <c r="G34" s="32"/>
      <c r="H34" s="32"/>
      <c r="I34" s="19" t="s">
        <v>40</v>
      </c>
      <c r="J34" s="21">
        <f t="shared" si="4"/>
        <v>1</v>
      </c>
      <c r="K34" s="22" t="s">
        <v>65</v>
      </c>
      <c r="L34" s="22" t="s">
        <v>7</v>
      </c>
      <c r="M34" s="64"/>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2">
        <f t="shared" si="5"/>
        <v>0</v>
      </c>
      <c r="BB34" s="62">
        <f t="shared" si="6"/>
        <v>0</v>
      </c>
      <c r="BC34" s="29" t="str">
        <f t="shared" si="7"/>
        <v>INR Zero Only</v>
      </c>
      <c r="IE34" s="31"/>
      <c r="IF34" s="31"/>
      <c r="IG34" s="31"/>
      <c r="IH34" s="31"/>
      <c r="II34" s="31"/>
    </row>
    <row r="35" spans="1:243" s="30" customFormat="1" ht="255">
      <c r="A35" s="87">
        <v>15</v>
      </c>
      <c r="B35" s="88" t="s">
        <v>100</v>
      </c>
      <c r="C35" s="73" t="s">
        <v>78</v>
      </c>
      <c r="D35" s="89">
        <v>250</v>
      </c>
      <c r="E35" s="90" t="s">
        <v>104</v>
      </c>
      <c r="F35" s="67">
        <v>0</v>
      </c>
      <c r="G35" s="32"/>
      <c r="H35" s="32"/>
      <c r="I35" s="19" t="s">
        <v>40</v>
      </c>
      <c r="J35" s="21">
        <f t="shared" si="4"/>
        <v>1</v>
      </c>
      <c r="K35" s="22" t="s">
        <v>65</v>
      </c>
      <c r="L35" s="22" t="s">
        <v>7</v>
      </c>
      <c r="M35" s="64"/>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2">
        <f t="shared" si="5"/>
        <v>0</v>
      </c>
      <c r="BB35" s="62">
        <f t="shared" si="6"/>
        <v>0</v>
      </c>
      <c r="BC35" s="29" t="str">
        <f t="shared" si="7"/>
        <v>INR Zero Only</v>
      </c>
      <c r="IE35" s="31"/>
      <c r="IF35" s="31"/>
      <c r="IG35" s="31"/>
      <c r="IH35" s="31"/>
      <c r="II35" s="31"/>
    </row>
    <row r="36" spans="1:243" s="30" customFormat="1" ht="33" customHeight="1">
      <c r="A36" s="69" t="s">
        <v>63</v>
      </c>
      <c r="B36" s="70"/>
      <c r="C36" s="71"/>
      <c r="D36" s="72"/>
      <c r="E36" s="72"/>
      <c r="F36" s="40"/>
      <c r="G36" s="40"/>
      <c r="H36" s="41"/>
      <c r="I36" s="41"/>
      <c r="J36" s="41"/>
      <c r="K36" s="41"/>
      <c r="L36" s="42"/>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63">
        <f>SUM(BA13:BA35)</f>
        <v>0</v>
      </c>
      <c r="BB36" s="63">
        <f>SUM(BB13:BB35)</f>
        <v>0</v>
      </c>
      <c r="BC36" s="29" t="str">
        <f>SpellNumber($E$2,BB36)</f>
        <v>INR Zero Only</v>
      </c>
      <c r="IE36" s="31">
        <v>4</v>
      </c>
      <c r="IF36" s="31" t="s">
        <v>43</v>
      </c>
      <c r="IG36" s="31" t="s">
        <v>62</v>
      </c>
      <c r="IH36" s="31">
        <v>10</v>
      </c>
      <c r="II36" s="31" t="s">
        <v>39</v>
      </c>
    </row>
    <row r="37" spans="1:243" s="53" customFormat="1" ht="39" customHeight="1" hidden="1">
      <c r="A37" s="39" t="s">
        <v>67</v>
      </c>
      <c r="B37" s="44"/>
      <c r="C37" s="45"/>
      <c r="D37" s="46"/>
      <c r="E37" s="47" t="s">
        <v>64</v>
      </c>
      <c r="F37" s="60"/>
      <c r="G37" s="48"/>
      <c r="H37" s="49"/>
      <c r="I37" s="49"/>
      <c r="J37" s="49"/>
      <c r="K37" s="50"/>
      <c r="L37" s="51"/>
      <c r="M37" s="52"/>
      <c r="O37" s="30"/>
      <c r="P37" s="30"/>
      <c r="Q37" s="30"/>
      <c r="R37" s="30"/>
      <c r="S37" s="30"/>
      <c r="BA37" s="58">
        <f>IF(ISBLANK(F37),0,IF(E37="Excess (+)",ROUND(BA36+(BA36*F37),2),IF(E37="Less (-)",ROUND(BA36+(BA36*F37*(-1)),2),0)))</f>
        <v>0</v>
      </c>
      <c r="BB37" s="59">
        <f>ROUND(BA37,0)</f>
        <v>0</v>
      </c>
      <c r="BC37" s="29" t="str">
        <f>SpellNumber(L37,BB37)</f>
        <v> Zero Only</v>
      </c>
      <c r="IE37" s="54"/>
      <c r="IF37" s="54"/>
      <c r="IG37" s="54"/>
      <c r="IH37" s="54"/>
      <c r="II37" s="54"/>
    </row>
    <row r="38" spans="1:243" s="53" customFormat="1" ht="51" customHeight="1">
      <c r="A38" s="38" t="s">
        <v>66</v>
      </c>
      <c r="B38" s="38"/>
      <c r="C38" s="94" t="str">
        <f>SpellNumber($E$2,BB36)</f>
        <v>INR Zero Only</v>
      </c>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6"/>
      <c r="IE38" s="54"/>
      <c r="IF38" s="54"/>
      <c r="IG38" s="54"/>
      <c r="IH38" s="54"/>
      <c r="II38" s="54"/>
    </row>
    <row r="39" spans="3:243" s="14" customFormat="1" ht="15">
      <c r="C39" s="55"/>
      <c r="D39" s="55"/>
      <c r="E39" s="55"/>
      <c r="F39" s="55"/>
      <c r="G39" s="55"/>
      <c r="H39" s="55"/>
      <c r="I39" s="55"/>
      <c r="J39" s="55"/>
      <c r="K39" s="55"/>
      <c r="L39" s="55"/>
      <c r="M39" s="55"/>
      <c r="O39" s="55"/>
      <c r="BA39" s="55"/>
      <c r="BC39" s="55"/>
      <c r="IE39" s="15"/>
      <c r="IF39" s="15"/>
      <c r="IG39" s="15"/>
      <c r="IH39" s="15"/>
      <c r="II39" s="15"/>
    </row>
  </sheetData>
  <sheetProtection password="E264" sheet="1" selectLockedCells="1"/>
  <mergeCells count="8">
    <mergeCell ref="A9:BC9"/>
    <mergeCell ref="C38:BC38"/>
    <mergeCell ref="A1:L1"/>
    <mergeCell ref="A4:BC4"/>
    <mergeCell ref="A5:BC5"/>
    <mergeCell ref="A6:BC6"/>
    <mergeCell ref="A7:BC7"/>
    <mergeCell ref="B8:BC8"/>
  </mergeCells>
  <dataValidations count="22">
    <dataValidation type="list" allowBlank="1" showInputMessage="1" showErrorMessage="1" sqref="L13 L14 L15 L16 L17 L18 L19 L20 L21 L22 L23 L24 L25 L26 L27 L28 L29 L30 L31 L32 L33 L34 L35">
      <formula1>"INR"</formula1>
    </dataValidation>
    <dataValidation allowBlank="1" showInputMessage="1" showErrorMessage="1" promptTitle="Addition / Deduction" prompt="Please Choose the correct One" sqref="J13:J35"/>
    <dataValidation type="list" showInputMessage="1" showErrorMessage="1" sqref="I13:I3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decimal" allowBlank="1" showInputMessage="1" showErrorMessage="1" errorTitle="Invalid Entry" error="Only Numeric Values are allowed. " sqref="A13:A35">
      <formula1>0</formula1>
      <formula2>999999999999999</formula2>
    </dataValidation>
    <dataValidation allowBlank="1" showInputMessage="1" showErrorMessage="1" promptTitle="Item Description" prompt="Please enter Item Description in text" sqref="B19:B35"/>
    <dataValidation allowBlank="1" showInputMessage="1" showErrorMessage="1" promptTitle="Itemcode/Make" prompt="Please enter text" sqref="C13:C35"/>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5">
      <formula1>0</formula1>
      <formula2>999999999999999</formula2>
    </dataValidation>
    <dataValidation allowBlank="1" showInputMessage="1" showErrorMessage="1" promptTitle="Units" prompt="Please enter Units in text" sqref="E13:E35"/>
    <dataValidation type="decimal" allowBlank="1" showInputMessage="1" showErrorMessage="1" promptTitle="Quantity" prompt="Please enter the Quantity for this item. " errorTitle="Invalid Entry" error="Only Numeric Values are allowed. " sqref="D13:D35 F13:F3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list" allowBlank="1" showInputMessage="1" showErrorMessage="1" sqref="C2">
      <formula1>"Normal, SingleWindow, Alternate"</formula1>
    </dataValidation>
    <dataValidation type="list" allowBlank="1" showInputMessage="1" showErrorMessage="1" sqref="K13:K3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M15 M17:M19 M21:M26 M33:M35 M28:M3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3" t="s">
        <v>2</v>
      </c>
      <c r="F6" s="103"/>
      <c r="G6" s="103"/>
      <c r="H6" s="103"/>
      <c r="I6" s="103"/>
      <c r="J6" s="103"/>
      <c r="K6" s="103"/>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2023-08-29T09:05:32Z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